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Acer1\Dropbox\ENO\02 Content\2014\2014.03.25 Rechnungsvorlage\"/>
    </mc:Choice>
  </mc:AlternateContent>
  <bookViews>
    <workbookView xWindow="0" yWindow="0" windowWidth="19200" windowHeight="12285"/>
  </bookViews>
  <sheets>
    <sheet name="Rechnung" sheetId="4" r:id="rId1"/>
    <sheet name="DB" sheetId="3" r:id="rId2"/>
    <sheet name="BUSY ANT PRO Faktura" sheetId="5" r:id="rId3"/>
  </sheets>
  <definedNames>
    <definedName name="_xlnm.Print_Area" localSheetId="0">Rechnung!$A$1:$K$41</definedName>
    <definedName name="product.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4" l="1"/>
  <c r="H32" i="4" l="1"/>
  <c r="I10" i="4"/>
  <c r="I13" i="4" s="1"/>
  <c r="B34" i="4" s="1"/>
  <c r="B39" i="4"/>
  <c r="B38" i="4"/>
  <c r="B37" i="4"/>
  <c r="B36" i="4"/>
  <c r="B35" i="4"/>
  <c r="H28" i="4"/>
  <c r="J28" i="4" s="1"/>
  <c r="H27" i="4"/>
  <c r="J27" i="4" s="1"/>
  <c r="H26" i="4"/>
  <c r="J26" i="4" s="1"/>
  <c r="H25" i="4"/>
  <c r="J25" i="4" s="1"/>
  <c r="H23" i="4"/>
  <c r="J23" i="4" s="1"/>
  <c r="H22" i="4"/>
  <c r="J22" i="4" s="1"/>
  <c r="H21" i="4"/>
  <c r="J21" i="4" s="1"/>
  <c r="H20" i="4"/>
  <c r="J20" i="4" s="1"/>
  <c r="H19" i="4"/>
  <c r="J19" i="4" s="1"/>
  <c r="H24" i="4"/>
  <c r="J24" i="4" s="1"/>
  <c r="B17" i="4" l="1"/>
  <c r="J29" i="4" l="1"/>
  <c r="J30" i="4"/>
  <c r="I32" i="4" l="1"/>
</calcChain>
</file>

<file path=xl/comments1.xml><?xml version="1.0" encoding="utf-8"?>
<comments xmlns="http://schemas.openxmlformats.org/spreadsheetml/2006/main">
  <authors>
    <author>Rohr, Lukas (Toyota AG)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Preis:</t>
        </r>
        <r>
          <rPr>
            <sz val="8"/>
            <color indexed="81"/>
            <rFont val="Tahoma"/>
            <family val="2"/>
          </rPr>
          <t xml:space="preserve"> in Basis Währung</t>
        </r>
      </text>
    </comment>
  </commentList>
</comments>
</file>

<file path=xl/sharedStrings.xml><?xml version="1.0" encoding="utf-8"?>
<sst xmlns="http://schemas.openxmlformats.org/spreadsheetml/2006/main" count="63" uniqueCount="53">
  <si>
    <t>Rechnungsvorlage</t>
  </si>
  <si>
    <t>Produkt</t>
  </si>
  <si>
    <t>Preis</t>
  </si>
  <si>
    <t>Währung</t>
  </si>
  <si>
    <t>EUR</t>
  </si>
  <si>
    <t>CHF</t>
  </si>
  <si>
    <t>USD</t>
  </si>
  <si>
    <t>GBP</t>
  </si>
  <si>
    <t>Adresse Zeile 1</t>
  </si>
  <si>
    <t>Adresse Zeile 2</t>
  </si>
  <si>
    <t>Ort, PLZ</t>
  </si>
  <si>
    <t>Land</t>
  </si>
  <si>
    <t>von</t>
  </si>
  <si>
    <t>an</t>
  </si>
  <si>
    <t>Rechnungsdatum:</t>
  </si>
  <si>
    <t>Rechnungsnummer:</t>
  </si>
  <si>
    <t>Kundennummer:</t>
  </si>
  <si>
    <t>Fälligkeitsdatum:</t>
  </si>
  <si>
    <t>Ansprechpartner:</t>
  </si>
  <si>
    <t>Anzahl</t>
  </si>
  <si>
    <t>Gesamt</t>
  </si>
  <si>
    <t>Nettobetrag</t>
  </si>
  <si>
    <t>Bankverbindung</t>
  </si>
  <si>
    <t>Kontonummer</t>
  </si>
  <si>
    <t>SWIFT/BIC</t>
  </si>
  <si>
    <t>IBAN</t>
  </si>
  <si>
    <t>Nr.</t>
  </si>
  <si>
    <t>Mwst.</t>
  </si>
  <si>
    <t>Mwst</t>
  </si>
  <si>
    <t>Basis_FX</t>
  </si>
  <si>
    <t>Preis
(inkl Mwst.)</t>
  </si>
  <si>
    <t>K1001</t>
  </si>
  <si>
    <t>Schrauben</t>
  </si>
  <si>
    <t>Computer</t>
  </si>
  <si>
    <t>Laserkanone</t>
  </si>
  <si>
    <t>Erdbeeren</t>
  </si>
  <si>
    <t>Herr K. Unde</t>
  </si>
  <si>
    <t>Mein Unternehmen GmbH</t>
  </si>
  <si>
    <t>Kunden Firma AG</t>
  </si>
  <si>
    <t>Lukas Rohr | ExcelNova</t>
  </si>
  <si>
    <t>Tel.</t>
  </si>
  <si>
    <t>+41 (44) 123-4567</t>
  </si>
  <si>
    <t>Mehrwertsteuer</t>
  </si>
  <si>
    <t>Handelsregister Nr.</t>
  </si>
  <si>
    <t>Bankname, Ort</t>
  </si>
  <si>
    <t>UBS AG, 8001 Zürich</t>
  </si>
  <si>
    <t>UBSWCHZH80A</t>
  </si>
  <si>
    <t>CH44 0034 5678 9100 0000 M</t>
  </si>
  <si>
    <t>345-67891.00M</t>
  </si>
  <si>
    <t>Produkt / Dienstleist.</t>
  </si>
  <si>
    <t>Matrazen</t>
  </si>
  <si>
    <t>Vorlage erstellt von ExcelNova.org</t>
  </si>
  <si>
    <t>Die automatisierte Rechnungsvorlage für Einzelunternehmer und Kleinbetriebe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</si>
</sst>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0" tint="-0.499984740745262"/>
      <name val="Calibri Light"/>
      <family val="2"/>
      <scheme val="major"/>
    </font>
    <font>
      <b/>
      <sz val="11"/>
      <color theme="0" tint="-0.49998474074526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0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1"/>
      <color theme="0" tint="-0.499984740745262"/>
      <name val="Calibri Light"/>
      <family val="2"/>
      <scheme val="major"/>
    </font>
    <font>
      <sz val="11"/>
      <color theme="0" tint="-0.249977111117893"/>
      <name val="Calibri Light"/>
      <family val="2"/>
      <scheme val="major"/>
    </font>
    <font>
      <sz val="14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4" borderId="0" xfId="0" applyFill="1"/>
    <xf numFmtId="0" fontId="7" fillId="6" borderId="10" xfId="4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9" fillId="0" borderId="0" xfId="0" applyFont="1"/>
    <xf numFmtId="0" fontId="10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1" fillId="4" borderId="11" xfId="0" applyFont="1" applyFill="1" applyBorder="1"/>
    <xf numFmtId="0" fontId="11" fillId="4" borderId="12" xfId="0" applyFont="1" applyFill="1" applyBorder="1"/>
    <xf numFmtId="0" fontId="12" fillId="5" borderId="10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wrapText="1"/>
    </xf>
    <xf numFmtId="0" fontId="14" fillId="5" borderId="11" xfId="0" applyFont="1" applyFill="1" applyBorder="1"/>
    <xf numFmtId="0" fontId="13" fillId="5" borderId="11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0" fontId="9" fillId="0" borderId="0" xfId="1" applyNumberFormat="1" applyFont="1" applyBorder="1" applyAlignment="1">
      <alignment horizontal="center"/>
    </xf>
    <xf numFmtId="43" fontId="9" fillId="0" borderId="0" xfId="2" applyFont="1" applyBorder="1" applyAlignment="1">
      <alignment horizontal="right"/>
    </xf>
    <xf numFmtId="9" fontId="9" fillId="0" borderId="0" xfId="1" applyFont="1" applyBorder="1" applyAlignment="1">
      <alignment horizontal="center"/>
    </xf>
    <xf numFmtId="43" fontId="9" fillId="0" borderId="6" xfId="2" applyFont="1" applyBorder="1" applyAlignment="1">
      <alignment horizontal="right"/>
    </xf>
    <xf numFmtId="0" fontId="15" fillId="2" borderId="5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43" fontId="9" fillId="2" borderId="0" xfId="2" applyFont="1" applyFill="1" applyBorder="1" applyAlignment="1">
      <alignment horizontal="right"/>
    </xf>
    <xf numFmtId="9" fontId="9" fillId="2" borderId="0" xfId="1" applyFont="1" applyFill="1" applyBorder="1" applyAlignment="1">
      <alignment horizontal="center"/>
    </xf>
    <xf numFmtId="43" fontId="9" fillId="2" borderId="6" xfId="2" applyFont="1" applyFill="1" applyBorder="1" applyAlignment="1">
      <alignment horizontal="right"/>
    </xf>
    <xf numFmtId="0" fontId="15" fillId="2" borderId="7" xfId="0" applyFont="1" applyFill="1" applyBorder="1" applyAlignment="1">
      <alignment horizontal="center"/>
    </xf>
    <xf numFmtId="0" fontId="9" fillId="2" borderId="8" xfId="0" applyFont="1" applyFill="1" applyBorder="1"/>
    <xf numFmtId="10" fontId="9" fillId="2" borderId="8" xfId="1" applyNumberFormat="1" applyFont="1" applyFill="1" applyBorder="1" applyAlignment="1">
      <alignment horizontal="center"/>
    </xf>
    <xf numFmtId="43" fontId="9" fillId="2" borderId="8" xfId="2" applyFont="1" applyFill="1" applyBorder="1" applyAlignment="1">
      <alignment horizontal="right"/>
    </xf>
    <xf numFmtId="43" fontId="9" fillId="2" borderId="9" xfId="2" applyFont="1" applyFill="1" applyBorder="1" applyAlignment="1">
      <alignment horizontal="right"/>
    </xf>
    <xf numFmtId="43" fontId="10" fillId="0" borderId="0" xfId="2" applyNumberFormat="1" applyFont="1" applyAlignment="1">
      <alignment horizontal="right"/>
    </xf>
    <xf numFmtId="43" fontId="9" fillId="0" borderId="0" xfId="2" applyFont="1" applyAlignment="1">
      <alignment horizontal="right"/>
    </xf>
    <xf numFmtId="0" fontId="9" fillId="3" borderId="0" xfId="3" applyFont="1" applyFill="1" applyBorder="1" applyAlignment="1">
      <alignment horizontal="left"/>
    </xf>
    <xf numFmtId="0" fontId="17" fillId="3" borderId="0" xfId="3" applyFont="1" applyFill="1" applyBorder="1"/>
    <xf numFmtId="0" fontId="17" fillId="0" borderId="0" xfId="3" applyFont="1" applyFill="1"/>
    <xf numFmtId="0" fontId="18" fillId="3" borderId="0" xfId="3" applyFont="1" applyFill="1" applyBorder="1"/>
    <xf numFmtId="0" fontId="19" fillId="3" borderId="0" xfId="3" applyFont="1" applyFill="1" applyBorder="1"/>
    <xf numFmtId="0" fontId="14" fillId="3" borderId="0" xfId="3" applyFont="1" applyFill="1" applyBorder="1"/>
    <xf numFmtId="0" fontId="13" fillId="3" borderId="2" xfId="3" applyFont="1" applyFill="1" applyBorder="1"/>
    <xf numFmtId="0" fontId="13" fillId="3" borderId="3" xfId="3" applyFont="1" applyFill="1" applyBorder="1"/>
    <xf numFmtId="0" fontId="14" fillId="3" borderId="3" xfId="3" applyFont="1" applyFill="1" applyBorder="1"/>
    <xf numFmtId="0" fontId="13" fillId="3" borderId="3" xfId="3" applyFont="1" applyFill="1" applyBorder="1" applyAlignment="1">
      <alignment horizontal="left"/>
    </xf>
    <xf numFmtId="0" fontId="9" fillId="0" borderId="3" xfId="0" applyFont="1" applyBorder="1"/>
    <xf numFmtId="0" fontId="14" fillId="3" borderId="4" xfId="3" applyFont="1" applyFill="1" applyBorder="1"/>
    <xf numFmtId="14" fontId="14" fillId="3" borderId="5" xfId="3" applyNumberFormat="1" applyFont="1" applyFill="1" applyBorder="1"/>
    <xf numFmtId="0" fontId="14" fillId="3" borderId="0" xfId="3" applyFont="1" applyFill="1" applyBorder="1" applyAlignment="1">
      <alignment horizontal="left"/>
    </xf>
    <xf numFmtId="0" fontId="9" fillId="3" borderId="0" xfId="3" applyFont="1" applyFill="1" applyBorder="1"/>
    <xf numFmtId="0" fontId="14" fillId="3" borderId="0" xfId="3" quotePrefix="1" applyFont="1" applyFill="1" applyBorder="1"/>
    <xf numFmtId="14" fontId="14" fillId="3" borderId="7" xfId="3" applyNumberFormat="1" applyFont="1" applyFill="1" applyBorder="1"/>
    <xf numFmtId="0" fontId="9" fillId="3" borderId="8" xfId="3" applyFont="1" applyFill="1" applyBorder="1"/>
    <xf numFmtId="0" fontId="15" fillId="0" borderId="0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9" xfId="0" applyFont="1" applyBorder="1"/>
    <xf numFmtId="0" fontId="10" fillId="0" borderId="0" xfId="0" applyFont="1"/>
    <xf numFmtId="0" fontId="20" fillId="5" borderId="11" xfId="0" applyFont="1" applyFill="1" applyBorder="1" applyAlignment="1">
      <alignment horizontal="center" wrapText="1"/>
    </xf>
    <xf numFmtId="0" fontId="21" fillId="4" borderId="10" xfId="0" applyFont="1" applyFill="1" applyBorder="1"/>
    <xf numFmtId="0" fontId="9" fillId="0" borderId="13" xfId="0" applyFont="1" applyBorder="1"/>
    <xf numFmtId="0" fontId="16" fillId="0" borderId="13" xfId="0" applyFont="1" applyBorder="1" applyAlignment="1">
      <alignment horizontal="right"/>
    </xf>
    <xf numFmtId="0" fontId="9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13" fillId="5" borderId="12" xfId="0" applyFont="1" applyFill="1" applyBorder="1" applyAlignment="1">
      <alignment horizontal="right" wrapText="1"/>
    </xf>
    <xf numFmtId="0" fontId="9" fillId="2" borderId="1" xfId="0" quotePrefix="1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43" fontId="16" fillId="0" borderId="13" xfId="0" applyNumberFormat="1" applyFont="1" applyBorder="1" applyAlignment="1">
      <alignment horizontal="center"/>
    </xf>
    <xf numFmtId="165" fontId="9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23" fillId="0" borderId="0" xfId="0" applyFont="1" applyAlignment="1">
      <alignment horizontal="center"/>
    </xf>
  </cellXfs>
  <cellStyles count="5">
    <cellStyle name="Komma" xfId="2" builtinId="3"/>
    <cellStyle name="Prozent" xfId="1" builtinId="5"/>
    <cellStyle name="Standard" xfId="0" builtinId="0"/>
    <cellStyle name="Standard 2" xfId="3"/>
    <cellStyle name="Überschrift" xfId="4" builtinId="1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excelnova.org/produkte/busy-ant-pro-rechnungsvorlage/?utm_source=ENO&amp;utm_medium=Workbook&amp;utm_term=ANTFAKTURA&amp;utm_campaign=WorkbookAd" TargetMode="External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66674</xdr:rowOff>
    </xdr:from>
    <xdr:to>
      <xdr:col>10</xdr:col>
      <xdr:colOff>0</xdr:colOff>
      <xdr:row>7</xdr:row>
      <xdr:rowOff>190499</xdr:rowOff>
    </xdr:to>
    <xdr:sp macro="" textlink="">
      <xdr:nvSpPr>
        <xdr:cNvPr id="3" name="Abgerundetes Rechteck 2"/>
        <xdr:cNvSpPr/>
      </xdr:nvSpPr>
      <xdr:spPr>
        <a:xfrm>
          <a:off x="4076700" y="742949"/>
          <a:ext cx="3048000" cy="8858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Mein </a:t>
          </a:r>
          <a:r>
            <a:rPr lang="de-CH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Logo GmbH</a:t>
          </a:r>
          <a:endParaRPr lang="de-CH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0</xdr:rowOff>
    </xdr:from>
    <xdr:to>
      <xdr:col>11</xdr:col>
      <xdr:colOff>371475</xdr:colOff>
      <xdr:row>28</xdr:row>
      <xdr:rowOff>0</xdr:rowOff>
    </xdr:to>
    <xdr:grpSp>
      <xdr:nvGrpSpPr>
        <xdr:cNvPr id="15" name="Gruppieren 14">
          <a:hlinkClick xmlns:r="http://schemas.openxmlformats.org/officeDocument/2006/relationships" r:id="rId1"/>
        </xdr:cNvPr>
        <xdr:cNvGrpSpPr/>
      </xdr:nvGrpSpPr>
      <xdr:grpSpPr>
        <a:xfrm>
          <a:off x="2552700" y="0"/>
          <a:ext cx="6200775" cy="5381625"/>
          <a:chOff x="2552700" y="0"/>
          <a:chExt cx="6200775" cy="5381625"/>
        </a:xfrm>
      </xdr:grpSpPr>
      <xdr:grpSp>
        <xdr:nvGrpSpPr>
          <xdr:cNvPr id="12" name="Gruppieren 11"/>
          <xdr:cNvGrpSpPr/>
        </xdr:nvGrpSpPr>
        <xdr:grpSpPr>
          <a:xfrm>
            <a:off x="2552700" y="1543050"/>
            <a:ext cx="6200775" cy="3123750"/>
            <a:chOff x="1362075" y="1611675"/>
            <a:chExt cx="8395435" cy="3960000"/>
          </a:xfrm>
        </xdr:grpSpPr>
        <xdr:pic>
          <xdr:nvPicPr>
            <xdr:cNvPr id="3" name="Grafik 2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200900" y="1971675"/>
              <a:ext cx="2556610" cy="3600000"/>
            </a:xfrm>
            <a:prstGeom prst="rect">
              <a:avLst/>
            </a:prstGeom>
            <a:ln>
              <a:noFill/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  <xdr:pic>
          <xdr:nvPicPr>
            <xdr:cNvPr id="11" name="Grafik 10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62075" y="1971675"/>
              <a:ext cx="2756250" cy="3600000"/>
            </a:xfrm>
            <a:prstGeom prst="rect">
              <a:avLst/>
            </a:prstGeom>
            <a:ln>
              <a:noFill/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  <xdr:pic>
          <xdr:nvPicPr>
            <xdr:cNvPr id="2" name="Grafik 1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581400" y="1611675"/>
              <a:ext cx="3782176" cy="3960000"/>
            </a:xfrm>
            <a:prstGeom prst="rect">
              <a:avLst/>
            </a:prstGeom>
            <a:ln>
              <a:noFill/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</xdr:grpSp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13087" y="0"/>
            <a:ext cx="2880000" cy="692494"/>
          </a:xfrm>
          <a:prstGeom prst="rect">
            <a:avLst/>
          </a:prstGeom>
        </xdr:spPr>
      </xdr:pic>
      <xdr:sp macro="" textlink="">
        <xdr:nvSpPr>
          <xdr:cNvPr id="6" name="Textfeld 5"/>
          <xdr:cNvSpPr txBox="1"/>
        </xdr:nvSpPr>
        <xdr:spPr>
          <a:xfrm>
            <a:off x="3862387" y="638175"/>
            <a:ext cx="3581400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CH" sz="28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BUSY ANT PRO Faktura</a:t>
            </a:r>
          </a:p>
        </xdr:txBody>
      </xdr:sp>
      <xdr:sp macro="" textlink="">
        <xdr:nvSpPr>
          <xdr:cNvPr id="14" name="Abgerundetes Rechteck 13"/>
          <xdr:cNvSpPr/>
        </xdr:nvSpPr>
        <xdr:spPr>
          <a:xfrm>
            <a:off x="4229100" y="4914900"/>
            <a:ext cx="2847975" cy="466725"/>
          </a:xfrm>
          <a:prstGeom prst="round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/>
              <a:t>Jetzt Klicken für mehr Info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tblItemType" displayName="tblItemType" ref="B2:C7" totalsRowShown="0" headerRowDxfId="3">
  <autoFilter ref="B2:C7"/>
  <tableColumns count="2">
    <tableColumn id="2" name="Produkt / Dienstleist."/>
    <tableColumn id="3" name="Prei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FX" displayName="tblFX" ref="E2:E6" totalsRowShown="0" headerRowDxfId="2">
  <autoFilter ref="E2:E6"/>
  <tableColumns count="1">
    <tableColumn id="1" name="Währu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blMwst" displayName="tblMwst" ref="G2:G6" totalsRowShown="0" dataDxfId="1" dataCellStyle="Prozent">
  <autoFilter ref="G2:G6"/>
  <tableColumns count="1">
    <tableColumn id="1" name="Mwst" dataDxfId="0" dataCellStyle="Proz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J41"/>
  <sheetViews>
    <sheetView showGridLines="0" tabSelected="1" workbookViewId="0">
      <selection activeCell="I10" sqref="I10:J10"/>
    </sheetView>
  </sheetViews>
  <sheetFormatPr baseColWidth="10" defaultRowHeight="15" x14ac:dyDescent="0.25"/>
  <cols>
    <col min="1" max="1" width="2.7109375" style="7" customWidth="1"/>
    <col min="2" max="2" width="4.42578125" style="7" customWidth="1"/>
    <col min="3" max="3" width="11.42578125" style="7"/>
    <col min="4" max="4" width="18" style="7" customWidth="1"/>
    <col min="5" max="5" width="9.85546875" style="7" customWidth="1"/>
    <col min="6" max="8" width="11.5703125" style="7" bestFit="1" customWidth="1"/>
    <col min="9" max="9" width="13.28515625" style="7" customWidth="1"/>
    <col min="10" max="10" width="13.7109375" style="7" bestFit="1" customWidth="1"/>
    <col min="11" max="11" width="2.7109375" style="7" customWidth="1"/>
    <col min="12" max="16384" width="11.42578125" style="7"/>
  </cols>
  <sheetData>
    <row r="2" spans="2:10" ht="23.25" x14ac:dyDescent="0.35">
      <c r="B2" s="4" t="s">
        <v>0</v>
      </c>
      <c r="C2" s="5"/>
      <c r="D2" s="5"/>
      <c r="E2" s="5"/>
      <c r="F2" s="5"/>
      <c r="G2" s="5"/>
      <c r="H2" s="5"/>
      <c r="I2" s="5"/>
      <c r="J2" s="6"/>
    </row>
    <row r="4" spans="2:10" x14ac:dyDescent="0.25">
      <c r="B4" s="8" t="s">
        <v>12</v>
      </c>
      <c r="C4" s="9" t="s">
        <v>37</v>
      </c>
      <c r="D4" s="10"/>
    </row>
    <row r="5" spans="2:10" x14ac:dyDescent="0.25">
      <c r="B5" s="11"/>
      <c r="C5" s="61" t="s">
        <v>8</v>
      </c>
      <c r="D5" s="62"/>
    </row>
    <row r="6" spans="2:10" x14ac:dyDescent="0.25">
      <c r="B6" s="11"/>
      <c r="C6" s="61" t="s">
        <v>9</v>
      </c>
      <c r="D6" s="62"/>
    </row>
    <row r="7" spans="2:10" x14ac:dyDescent="0.25">
      <c r="B7" s="11"/>
      <c r="C7" s="61" t="s">
        <v>10</v>
      </c>
      <c r="D7" s="62"/>
    </row>
    <row r="8" spans="2:10" x14ac:dyDescent="0.25">
      <c r="B8" s="14"/>
      <c r="C8" s="63" t="s">
        <v>11</v>
      </c>
      <c r="D8" s="64"/>
    </row>
    <row r="10" spans="2:10" x14ac:dyDescent="0.25">
      <c r="B10" s="8" t="s">
        <v>13</v>
      </c>
      <c r="C10" s="9" t="s">
        <v>38</v>
      </c>
      <c r="D10" s="10"/>
      <c r="G10" s="7" t="s">
        <v>14</v>
      </c>
      <c r="I10" s="76">
        <f ca="1">TODAY()</f>
        <v>42081</v>
      </c>
      <c r="J10" s="76"/>
    </row>
    <row r="11" spans="2:10" x14ac:dyDescent="0.25">
      <c r="B11" s="11"/>
      <c r="C11" s="12" t="s">
        <v>36</v>
      </c>
      <c r="D11" s="13"/>
      <c r="G11" s="65" t="s">
        <v>15</v>
      </c>
      <c r="H11" s="65"/>
      <c r="I11" s="77">
        <v>1</v>
      </c>
      <c r="J11" s="77"/>
    </row>
    <row r="12" spans="2:10" x14ac:dyDescent="0.25">
      <c r="B12" s="11"/>
      <c r="C12" s="12" t="s">
        <v>8</v>
      </c>
      <c r="D12" s="13"/>
      <c r="G12" s="7" t="s">
        <v>16</v>
      </c>
      <c r="I12" s="74" t="s">
        <v>31</v>
      </c>
      <c r="J12" s="74"/>
    </row>
    <row r="13" spans="2:10" x14ac:dyDescent="0.25">
      <c r="B13" s="11"/>
      <c r="C13" s="12" t="s">
        <v>9</v>
      </c>
      <c r="D13" s="13"/>
      <c r="G13" s="7" t="s">
        <v>17</v>
      </c>
      <c r="I13" s="76">
        <f ca="1">IF(WEEKDAY(I10+30,2)=7,I10+28,IF(WEEKDAY(I10+30,2)=6,I10+29,I10+30))</f>
        <v>42111</v>
      </c>
      <c r="J13" s="76"/>
    </row>
    <row r="14" spans="2:10" x14ac:dyDescent="0.25">
      <c r="B14" s="11"/>
      <c r="C14" s="12" t="s">
        <v>10</v>
      </c>
      <c r="D14" s="13"/>
      <c r="G14" s="7" t="s">
        <v>18</v>
      </c>
      <c r="I14" s="74" t="s">
        <v>39</v>
      </c>
      <c r="J14" s="74"/>
    </row>
    <row r="15" spans="2:10" x14ac:dyDescent="0.25">
      <c r="B15" s="14"/>
      <c r="C15" s="15" t="s">
        <v>11</v>
      </c>
      <c r="D15" s="16"/>
      <c r="G15" s="7" t="s">
        <v>40</v>
      </c>
      <c r="I15" s="73" t="s">
        <v>41</v>
      </c>
      <c r="J15" s="74"/>
    </row>
    <row r="17" spans="2:10" x14ac:dyDescent="0.25">
      <c r="B17" s="67" t="str">
        <f>"Alle Währungsangaben in "&amp;DB!I3</f>
        <v>Alle Währungsangaben in CHF</v>
      </c>
      <c r="C17" s="17"/>
      <c r="D17" s="17"/>
      <c r="E17" s="17"/>
      <c r="F17" s="17"/>
      <c r="G17" s="17"/>
      <c r="H17" s="17"/>
      <c r="I17" s="17"/>
      <c r="J17" s="18"/>
    </row>
    <row r="18" spans="2:10" ht="27.75" customHeight="1" x14ac:dyDescent="0.25">
      <c r="B18" s="19" t="s">
        <v>26</v>
      </c>
      <c r="C18" s="20" t="s">
        <v>1</v>
      </c>
      <c r="D18" s="21"/>
      <c r="E18" s="20"/>
      <c r="F18" s="22" t="s">
        <v>19</v>
      </c>
      <c r="G18" s="22" t="s">
        <v>27</v>
      </c>
      <c r="H18" s="66" t="s">
        <v>30</v>
      </c>
      <c r="I18" s="22" t="str">
        <f>IF(SUM(I19:I28)=0,"","Rabatt")</f>
        <v>Rabatt</v>
      </c>
      <c r="J18" s="72" t="s">
        <v>20</v>
      </c>
    </row>
    <row r="19" spans="2:10" x14ac:dyDescent="0.25">
      <c r="B19" s="23">
        <v>1</v>
      </c>
      <c r="C19" s="78" t="s">
        <v>32</v>
      </c>
      <c r="D19" s="78"/>
      <c r="E19" s="12"/>
      <c r="F19" s="24">
        <v>1</v>
      </c>
      <c r="G19" s="25">
        <v>0.08</v>
      </c>
      <c r="H19" s="26">
        <f>IFERROR(VLOOKUP(C19,tblItemType[[Produkt / Dienstleist.]:[Preis]],2,0),"")</f>
        <v>10</v>
      </c>
      <c r="I19" s="27">
        <v>0.25</v>
      </c>
      <c r="J19" s="28">
        <f t="shared" ref="J19:J23" si="0">IFERROR(F19*H19*(1-I19),"")</f>
        <v>7.5</v>
      </c>
    </row>
    <row r="20" spans="2:10" x14ac:dyDescent="0.25">
      <c r="B20" s="29">
        <v>2</v>
      </c>
      <c r="C20" s="79" t="s">
        <v>50</v>
      </c>
      <c r="D20" s="79"/>
      <c r="E20" s="30"/>
      <c r="F20" s="31">
        <v>2</v>
      </c>
      <c r="G20" s="32">
        <v>0.08</v>
      </c>
      <c r="H20" s="33">
        <f>IFERROR(VLOOKUP(C20,tblItemType[[Produkt / Dienstleist.]:[Preis]],2,0),"")</f>
        <v>2</v>
      </c>
      <c r="I20" s="34"/>
      <c r="J20" s="35">
        <f t="shared" si="0"/>
        <v>4</v>
      </c>
    </row>
    <row r="21" spans="2:10" x14ac:dyDescent="0.25">
      <c r="B21" s="23">
        <v>3</v>
      </c>
      <c r="C21" s="78" t="s">
        <v>33</v>
      </c>
      <c r="D21" s="78"/>
      <c r="E21" s="12"/>
      <c r="F21" s="24">
        <v>1</v>
      </c>
      <c r="G21" s="25">
        <v>0.08</v>
      </c>
      <c r="H21" s="26">
        <f>IFERROR(VLOOKUP(C21,tblItemType[[Produkt / Dienstleist.]:[Preis]],2,0),"")</f>
        <v>98</v>
      </c>
      <c r="I21" s="27"/>
      <c r="J21" s="28">
        <f t="shared" si="0"/>
        <v>98</v>
      </c>
    </row>
    <row r="22" spans="2:10" x14ac:dyDescent="0.25">
      <c r="B22" s="29">
        <v>4</v>
      </c>
      <c r="C22" s="79" t="s">
        <v>34</v>
      </c>
      <c r="D22" s="79"/>
      <c r="E22" s="30"/>
      <c r="F22" s="31">
        <v>1</v>
      </c>
      <c r="G22" s="32">
        <v>0.08</v>
      </c>
      <c r="H22" s="33">
        <f>IFERROR(VLOOKUP(C22,tblItemType[[Produkt / Dienstleist.]:[Preis]],2,0),"")</f>
        <v>1500</v>
      </c>
      <c r="I22" s="34"/>
      <c r="J22" s="35">
        <f t="shared" si="0"/>
        <v>1500</v>
      </c>
    </row>
    <row r="23" spans="2:10" x14ac:dyDescent="0.25">
      <c r="B23" s="23">
        <v>5</v>
      </c>
      <c r="C23" s="78" t="s">
        <v>35</v>
      </c>
      <c r="D23" s="78"/>
      <c r="E23" s="12"/>
      <c r="F23" s="24">
        <v>1</v>
      </c>
      <c r="G23" s="25">
        <v>0.08</v>
      </c>
      <c r="H23" s="26">
        <f>IFERROR(VLOOKUP(C23,tblItemType[[Produkt / Dienstleist.]:[Preis]],2,0),"")</f>
        <v>4.5</v>
      </c>
      <c r="I23" s="27"/>
      <c r="J23" s="28">
        <f t="shared" si="0"/>
        <v>4.5</v>
      </c>
    </row>
    <row r="24" spans="2:10" x14ac:dyDescent="0.25">
      <c r="B24" s="29">
        <v>6</v>
      </c>
      <c r="C24" s="79"/>
      <c r="D24" s="79"/>
      <c r="E24" s="30"/>
      <c r="F24" s="31"/>
      <c r="G24" s="32"/>
      <c r="H24" s="33" t="str">
        <f>IFERROR(VLOOKUP(C24,tblItemType[[Produkt / Dienstleist.]:[Preis]],2,0),"")</f>
        <v/>
      </c>
      <c r="I24" s="34"/>
      <c r="J24" s="35" t="str">
        <f>IFERROR(F24*H24*(1-I24),"")</f>
        <v/>
      </c>
    </row>
    <row r="25" spans="2:10" x14ac:dyDescent="0.25">
      <c r="B25" s="23">
        <v>7</v>
      </c>
      <c r="C25" s="78"/>
      <c r="D25" s="78"/>
      <c r="E25" s="12"/>
      <c r="F25" s="24"/>
      <c r="G25" s="25"/>
      <c r="H25" s="26" t="str">
        <f>IFERROR(VLOOKUP(C25,tblItemType[[Produkt / Dienstleist.]:[Preis]],2,0),"")</f>
        <v/>
      </c>
      <c r="I25" s="27"/>
      <c r="J25" s="28" t="str">
        <f t="shared" ref="J25:J28" si="1">IFERROR(F25*H25*(1-I25),"")</f>
        <v/>
      </c>
    </row>
    <row r="26" spans="2:10" x14ac:dyDescent="0.25">
      <c r="B26" s="29">
        <v>8</v>
      </c>
      <c r="C26" s="79"/>
      <c r="D26" s="79"/>
      <c r="E26" s="30"/>
      <c r="F26" s="30"/>
      <c r="G26" s="32"/>
      <c r="H26" s="33" t="str">
        <f>IFERROR(VLOOKUP(C26,tblItemType[[Produkt / Dienstleist.]:[Preis]],2,0),"")</f>
        <v/>
      </c>
      <c r="I26" s="30"/>
      <c r="J26" s="35" t="str">
        <f t="shared" si="1"/>
        <v/>
      </c>
    </row>
    <row r="27" spans="2:10" x14ac:dyDescent="0.25">
      <c r="B27" s="23">
        <v>9</v>
      </c>
      <c r="C27" s="78"/>
      <c r="D27" s="78"/>
      <c r="E27" s="12"/>
      <c r="F27" s="12"/>
      <c r="G27" s="25"/>
      <c r="H27" s="26" t="str">
        <f>IFERROR(VLOOKUP(C27,tblItemType[[Produkt / Dienstleist.]:[Preis]],2,0),"")</f>
        <v/>
      </c>
      <c r="I27" s="12"/>
      <c r="J27" s="28" t="str">
        <f t="shared" si="1"/>
        <v/>
      </c>
    </row>
    <row r="28" spans="2:10" x14ac:dyDescent="0.25">
      <c r="B28" s="36">
        <v>10</v>
      </c>
      <c r="C28" s="80"/>
      <c r="D28" s="80"/>
      <c r="E28" s="37"/>
      <c r="F28" s="37"/>
      <c r="G28" s="38"/>
      <c r="H28" s="39" t="str">
        <f>IFERROR(VLOOKUP(C28,tblItemType[[Produkt / Dienstleist.]:[Preis]],2,0),"")</f>
        <v/>
      </c>
      <c r="I28" s="37"/>
      <c r="J28" s="40" t="str">
        <f t="shared" si="1"/>
        <v/>
      </c>
    </row>
    <row r="29" spans="2:10" x14ac:dyDescent="0.25">
      <c r="H29" s="7" t="s">
        <v>21</v>
      </c>
      <c r="J29" s="41">
        <f>SUM(J19:J28)</f>
        <v>1614</v>
      </c>
    </row>
    <row r="30" spans="2:10" x14ac:dyDescent="0.25">
      <c r="H30" s="7" t="s">
        <v>42</v>
      </c>
      <c r="J30" s="42">
        <f>SUMPRODUCT(G19:G28,H19:H28)</f>
        <v>129.16000000000003</v>
      </c>
    </row>
    <row r="32" spans="2:10" ht="19.5" thickBot="1" x14ac:dyDescent="0.35">
      <c r="F32" s="68"/>
      <c r="G32" s="68"/>
      <c r="H32" s="69" t="str">
        <f>"Rechnungsbetrag (in "&amp;DB!I3&amp;")"</f>
        <v>Rechnungsbetrag (in CHF)</v>
      </c>
      <c r="I32" s="75">
        <f>J29+J30</f>
        <v>1743.16</v>
      </c>
      <c r="J32" s="75"/>
    </row>
    <row r="33" spans="2:10" ht="15.75" thickTop="1" x14ac:dyDescent="0.25"/>
    <row r="34" spans="2:10" ht="15.75" x14ac:dyDescent="0.25">
      <c r="B34" s="43" t="str">
        <f ca="1">"Bitte überweißen sie den Betrag bis spätestens am "&amp;TEXT(I13,"TTTT  TT.MM.JJJJ")&amp;"."</f>
        <v>Bitte überweißen sie den Betrag bis spätestens am Freitag  17.04.2015.</v>
      </c>
      <c r="C34" s="44"/>
      <c r="D34" s="44"/>
      <c r="E34" s="44"/>
      <c r="F34" s="45"/>
      <c r="G34" s="46"/>
      <c r="H34" s="44"/>
      <c r="I34" s="47"/>
    </row>
    <row r="35" spans="2:10" x14ac:dyDescent="0.25">
      <c r="B35" s="49" t="str">
        <f>C4</f>
        <v>Mein Unternehmen GmbH</v>
      </c>
      <c r="C35" s="50"/>
      <c r="D35" s="51"/>
      <c r="E35" s="50"/>
      <c r="F35" s="52" t="s">
        <v>22</v>
      </c>
      <c r="G35" s="51"/>
      <c r="H35" s="53"/>
      <c r="I35" s="53"/>
      <c r="J35" s="54"/>
    </row>
    <row r="36" spans="2:10" x14ac:dyDescent="0.25">
      <c r="B36" s="55" t="str">
        <f>C5</f>
        <v>Adresse Zeile 1</v>
      </c>
      <c r="C36" s="48"/>
      <c r="D36" s="48"/>
      <c r="E36" s="48"/>
      <c r="F36" s="56" t="s">
        <v>44</v>
      </c>
      <c r="G36" s="48"/>
      <c r="H36" s="48" t="s">
        <v>45</v>
      </c>
      <c r="I36" s="12"/>
      <c r="J36" s="13"/>
    </row>
    <row r="37" spans="2:10" x14ac:dyDescent="0.25">
      <c r="B37" s="55" t="str">
        <f>C6</f>
        <v>Adresse Zeile 2</v>
      </c>
      <c r="C37" s="48"/>
      <c r="D37" s="48"/>
      <c r="E37" s="48"/>
      <c r="F37" s="57" t="s">
        <v>25</v>
      </c>
      <c r="G37" s="48"/>
      <c r="H37" s="56" t="s">
        <v>47</v>
      </c>
      <c r="I37" s="12"/>
      <c r="J37" s="13"/>
    </row>
    <row r="38" spans="2:10" x14ac:dyDescent="0.25">
      <c r="B38" s="55" t="str">
        <f>C7</f>
        <v>Ort, PLZ</v>
      </c>
      <c r="C38" s="48"/>
      <c r="D38" s="48"/>
      <c r="E38" s="48"/>
      <c r="F38" s="56" t="s">
        <v>24</v>
      </c>
      <c r="G38" s="48"/>
      <c r="H38" s="48" t="s">
        <v>46</v>
      </c>
      <c r="I38" s="12"/>
      <c r="J38" s="13"/>
    </row>
    <row r="39" spans="2:10" x14ac:dyDescent="0.25">
      <c r="B39" s="55" t="str">
        <f>C8</f>
        <v>Land</v>
      </c>
      <c r="C39" s="48"/>
      <c r="D39" s="48"/>
      <c r="E39" s="58"/>
      <c r="F39" s="56" t="s">
        <v>23</v>
      </c>
      <c r="G39" s="57"/>
      <c r="H39" s="57" t="s">
        <v>48</v>
      </c>
      <c r="I39" s="12"/>
      <c r="J39" s="13"/>
    </row>
    <row r="40" spans="2:10" x14ac:dyDescent="0.25">
      <c r="B40" s="59" t="s">
        <v>43</v>
      </c>
      <c r="C40" s="60"/>
      <c r="D40" s="60"/>
      <c r="E40" s="60"/>
      <c r="F40" s="60"/>
      <c r="G40" s="15"/>
      <c r="H40" s="15"/>
      <c r="I40" s="15"/>
      <c r="J40" s="16"/>
    </row>
    <row r="41" spans="2:10" x14ac:dyDescent="0.25">
      <c r="B41" s="71" t="s">
        <v>51</v>
      </c>
      <c r="C41" s="70"/>
      <c r="D41" s="70"/>
      <c r="E41" s="70"/>
      <c r="F41" s="70"/>
      <c r="G41" s="70"/>
      <c r="H41" s="70"/>
      <c r="I41" s="70"/>
      <c r="J41" s="70"/>
    </row>
  </sheetData>
  <mergeCells count="17"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24:D24"/>
    <mergeCell ref="I15:J15"/>
    <mergeCell ref="I32:J32"/>
    <mergeCell ref="I10:J10"/>
    <mergeCell ref="I11:J11"/>
    <mergeCell ref="I12:J12"/>
    <mergeCell ref="I13:J13"/>
    <mergeCell ref="I14:J1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DB!$B$3:$B$7</xm:f>
          </x14:formula1>
          <xm:sqref>C19:C28</xm:sqref>
        </x14:dataValidation>
        <x14:dataValidation type="list" allowBlank="1" showInputMessage="1" showErrorMessage="1">
          <x14:formula1>
            <xm:f>DB!$G$3:$G$6</xm:f>
          </x14:formula1>
          <xm:sqref>G19:G28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2:I7"/>
  <sheetViews>
    <sheetView workbookViewId="0">
      <selection activeCell="B26" sqref="B26"/>
    </sheetView>
  </sheetViews>
  <sheetFormatPr baseColWidth="10" defaultRowHeight="15" x14ac:dyDescent="0.25"/>
  <cols>
    <col min="1" max="1" width="3.28515625" customWidth="1"/>
    <col min="2" max="2" width="26.85546875" bestFit="1" customWidth="1"/>
    <col min="3" max="3" width="9.28515625" customWidth="1"/>
    <col min="4" max="4" width="2.140625" customWidth="1"/>
    <col min="5" max="5" width="10" customWidth="1"/>
    <col min="6" max="6" width="2.140625" customWidth="1"/>
    <col min="7" max="7" width="11.28515625" customWidth="1"/>
    <col min="8" max="8" width="2.140625" customWidth="1"/>
  </cols>
  <sheetData>
    <row r="2" spans="2:9" x14ac:dyDescent="0.25">
      <c r="B2" s="1" t="s">
        <v>49</v>
      </c>
      <c r="C2" s="1" t="s">
        <v>2</v>
      </c>
      <c r="E2" s="1" t="s">
        <v>3</v>
      </c>
      <c r="G2" t="s">
        <v>28</v>
      </c>
      <c r="I2" s="1" t="s">
        <v>29</v>
      </c>
    </row>
    <row r="3" spans="2:9" x14ac:dyDescent="0.25">
      <c r="B3" t="s">
        <v>32</v>
      </c>
      <c r="C3">
        <v>10</v>
      </c>
      <c r="E3" t="s">
        <v>4</v>
      </c>
      <c r="G3" s="2"/>
      <c r="I3" s="3" t="s">
        <v>5</v>
      </c>
    </row>
    <row r="4" spans="2:9" x14ac:dyDescent="0.25">
      <c r="B4" t="s">
        <v>50</v>
      </c>
      <c r="C4">
        <v>2</v>
      </c>
      <c r="E4" t="s">
        <v>5</v>
      </c>
      <c r="G4" s="2">
        <v>0.08</v>
      </c>
    </row>
    <row r="5" spans="2:9" x14ac:dyDescent="0.25">
      <c r="B5" t="s">
        <v>33</v>
      </c>
      <c r="C5">
        <v>98</v>
      </c>
      <c r="E5" t="s">
        <v>6</v>
      </c>
      <c r="G5" s="2">
        <v>2.5000000000000001E-2</v>
      </c>
    </row>
    <row r="6" spans="2:9" x14ac:dyDescent="0.25">
      <c r="B6" t="s">
        <v>34</v>
      </c>
      <c r="C6">
        <v>1500</v>
      </c>
      <c r="E6" t="s">
        <v>7</v>
      </c>
      <c r="G6" s="2">
        <v>0.19</v>
      </c>
    </row>
    <row r="7" spans="2:9" x14ac:dyDescent="0.25">
      <c r="B7" t="s">
        <v>35</v>
      </c>
      <c r="C7">
        <v>4.5</v>
      </c>
    </row>
  </sheetData>
  <dataValidations count="1">
    <dataValidation type="list" allowBlank="1" showInputMessage="1" showErrorMessage="1" sqref="I3">
      <formula1>$E$3:$E$6</formula1>
    </dataValidation>
  </dataValidations>
  <pageMargins left="0.7" right="0.7" top="0.78740157499999996" bottom="0.78740157499999996" header="0.3" footer="0.3"/>
  <legacy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/>
  </sheetPr>
  <dimension ref="H7"/>
  <sheetViews>
    <sheetView showGridLines="0" workbookViewId="0">
      <selection activeCell="D32" sqref="D32"/>
    </sheetView>
  </sheetViews>
  <sheetFormatPr baseColWidth="10" defaultRowHeight="15" x14ac:dyDescent="0.25"/>
  <sheetData>
    <row r="7" spans="8:8" ht="18.75" x14ac:dyDescent="0.3">
      <c r="H7" s="81" t="s">
        <v>52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Rechnung</vt:lpstr>
      <vt:lpstr>DB</vt:lpstr>
      <vt:lpstr>BUSY ANT PRO Faktura</vt:lpstr>
      <vt:lpstr>Rechnung!Druckbereich</vt:lpstr>
    </vt:vector>
  </TitlesOfParts>
  <Company>ExcelNova.org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ExcelNova.org (Lukas Rohr)</cp:lastModifiedBy>
  <cp:lastPrinted>2014-03-24T21:26:10Z</cp:lastPrinted>
  <dcterms:created xsi:type="dcterms:W3CDTF">2014-03-18T05:04:06Z</dcterms:created>
  <dcterms:modified xsi:type="dcterms:W3CDTF">2015-03-18T20:30:28Z</dcterms:modified>
</cp:coreProperties>
</file>